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10710" windowHeight="5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C32" i="1"/>
  <c r="C22" i="1"/>
  <c r="C11" i="1"/>
  <c r="E30" i="1"/>
  <c r="F30" i="1"/>
  <c r="G30" i="1"/>
  <c r="D30" i="1"/>
  <c r="D29" i="1"/>
  <c r="D28" i="1"/>
  <c r="E20" i="1"/>
  <c r="F20" i="1"/>
  <c r="G20" i="1"/>
  <c r="D20" i="1"/>
  <c r="D19" i="1"/>
  <c r="D18" i="1"/>
  <c r="D8" i="1"/>
  <c r="C10" i="1"/>
  <c r="F6" i="1"/>
  <c r="G6" i="1"/>
  <c r="H6" i="1"/>
  <c r="F7" i="1"/>
  <c r="G7" i="1" s="1"/>
  <c r="H7" i="1" s="1"/>
  <c r="E7" i="1"/>
  <c r="H28" i="1" l="1"/>
  <c r="G28" i="1"/>
  <c r="H18" i="1"/>
  <c r="G18" i="1"/>
  <c r="E18" i="1"/>
  <c r="E28" i="1"/>
  <c r="F28" i="1"/>
  <c r="F18" i="1"/>
  <c r="E6" i="1"/>
  <c r="D7" i="1"/>
  <c r="D6" i="1"/>
  <c r="E29" i="1" l="1"/>
  <c r="F29" i="1" s="1"/>
  <c r="G29" i="1" s="1"/>
  <c r="H29" i="1" s="1"/>
  <c r="C31" i="1"/>
  <c r="E19" i="1"/>
  <c r="F19" i="1" s="1"/>
  <c r="G19" i="1" s="1"/>
  <c r="H19" i="1" s="1"/>
  <c r="C21" i="1"/>
</calcChain>
</file>

<file path=xl/sharedStrings.xml><?xml version="1.0" encoding="utf-8"?>
<sst xmlns="http://schemas.openxmlformats.org/spreadsheetml/2006/main" count="33" uniqueCount="22">
  <si>
    <t>Current system</t>
  </si>
  <si>
    <t>Cumulative difference in costs</t>
  </si>
  <si>
    <t>Year 1</t>
  </si>
  <si>
    <t>Year 2</t>
  </si>
  <si>
    <t>Year 3</t>
  </si>
  <si>
    <t>Yearly difference in costs</t>
  </si>
  <si>
    <t>New System costs Vendor 1</t>
  </si>
  <si>
    <t>New System costs Vendor 2</t>
  </si>
  <si>
    <t>New System costs Vendor 3</t>
  </si>
  <si>
    <t>CALCULATION OF PAYBACK PERIOD FOR CAC SYSTEM</t>
  </si>
  <si>
    <t>Year 4</t>
  </si>
  <si>
    <t>Year 5</t>
  </si>
  <si>
    <t xml:space="preserve">Payback period </t>
  </si>
  <si>
    <t>Payback period</t>
  </si>
  <si>
    <t xml:space="preserve">Full years Payback period when cummulative cashflow is negative </t>
  </si>
  <si>
    <t xml:space="preserve">Partial year when cummulative cashflow is negative </t>
  </si>
  <si>
    <t>Full years payback period when cummulative cashflow is negative</t>
  </si>
  <si>
    <t>Years</t>
  </si>
  <si>
    <t>Partial year when cummulative cashflow is negative</t>
  </si>
  <si>
    <t>years</t>
  </si>
  <si>
    <t>Year</t>
  </si>
  <si>
    <t xml:space="preserve">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</si>
</sst>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44" fontId="3" fillId="0" borderId="0" xfId="1" applyFont="1"/>
    <xf numFmtId="44" fontId="3" fillId="0" borderId="0" xfId="0" applyNumberFormat="1" applyFont="1"/>
    <xf numFmtId="44" fontId="4" fillId="0" borderId="0" xfId="1" applyFont="1"/>
    <xf numFmtId="0" fontId="0" fillId="0" borderId="0" xfId="0" applyAlignment="1">
      <alignment horizontal="left"/>
    </xf>
    <xf numFmtId="44" fontId="2" fillId="0" borderId="0" xfId="1" applyFont="1"/>
    <xf numFmtId="43" fontId="0" fillId="0" borderId="0" xfId="2" applyFont="1"/>
    <xf numFmtId="49" fontId="4" fillId="0" borderId="0" xfId="1" applyNumberFormat="1" applyFont="1"/>
    <xf numFmtId="43" fontId="0" fillId="0" borderId="0" xfId="2" applyNumberFormat="1" applyFont="1"/>
    <xf numFmtId="44" fontId="4" fillId="0" borderId="0" xfId="0" applyNumberFormat="1" applyFont="1"/>
    <xf numFmtId="49" fontId="2" fillId="0" borderId="0" xfId="0" applyNumberFormat="1" applyFont="1"/>
    <xf numFmtId="43" fontId="2" fillId="0" borderId="0" xfId="0" applyNumberFormat="1" applyFont="1"/>
    <xf numFmtId="0" fontId="2" fillId="0" borderId="0" xfId="0" applyFont="1" applyAlignment="1">
      <alignment horizontal="left"/>
    </xf>
    <xf numFmtId="44" fontId="5" fillId="0" borderId="0" xfId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3" workbookViewId="0">
      <selection activeCell="B36" sqref="B36:C37"/>
    </sheetView>
  </sheetViews>
  <sheetFormatPr defaultRowHeight="15" x14ac:dyDescent="0.25"/>
  <cols>
    <col min="2" max="2" width="50.7109375" customWidth="1"/>
    <col min="4" max="6" width="13.42578125" bestFit="1" customWidth="1"/>
    <col min="7" max="7" width="12.5703125" bestFit="1" customWidth="1"/>
    <col min="8" max="8" width="13.42578125" bestFit="1" customWidth="1"/>
    <col min="9" max="9" width="14.28515625" bestFit="1" customWidth="1"/>
  </cols>
  <sheetData>
    <row r="1" spans="1:9" x14ac:dyDescent="0.25">
      <c r="A1" s="4" t="s">
        <v>9</v>
      </c>
    </row>
    <row r="3" spans="1:9" x14ac:dyDescent="0.25">
      <c r="D3" s="4" t="s">
        <v>2</v>
      </c>
      <c r="E3" s="4" t="s">
        <v>3</v>
      </c>
      <c r="F3" s="4" t="s">
        <v>4</v>
      </c>
      <c r="G3" s="4" t="s">
        <v>10</v>
      </c>
      <c r="H3" s="4" t="s">
        <v>11</v>
      </c>
    </row>
    <row r="4" spans="1:9" x14ac:dyDescent="0.25">
      <c r="A4" s="9" t="s">
        <v>0</v>
      </c>
      <c r="B4" s="9"/>
      <c r="D4" s="1">
        <v>560000</v>
      </c>
      <c r="E4" s="1">
        <v>560000</v>
      </c>
      <c r="F4" s="1">
        <v>560000</v>
      </c>
      <c r="G4" s="1">
        <v>560000</v>
      </c>
      <c r="H4" s="1">
        <v>560000</v>
      </c>
      <c r="I4" s="2"/>
    </row>
    <row r="5" spans="1:9" x14ac:dyDescent="0.25">
      <c r="A5" s="9" t="s">
        <v>6</v>
      </c>
      <c r="B5" s="9"/>
      <c r="D5" s="1">
        <v>800000</v>
      </c>
      <c r="E5" s="1">
        <v>300000</v>
      </c>
      <c r="F5" s="1">
        <v>300000</v>
      </c>
      <c r="G5" s="1">
        <v>300000</v>
      </c>
      <c r="H5" s="1">
        <v>300000</v>
      </c>
      <c r="I5" s="2"/>
    </row>
    <row r="6" spans="1:9" x14ac:dyDescent="0.25">
      <c r="A6" t="s">
        <v>5</v>
      </c>
      <c r="C6" s="3"/>
      <c r="D6" s="1">
        <f>D5-D4</f>
        <v>240000</v>
      </c>
      <c r="E6" s="1">
        <f>E4-E5</f>
        <v>260000</v>
      </c>
      <c r="F6" s="1">
        <f>F4-F5</f>
        <v>260000</v>
      </c>
      <c r="G6" s="1">
        <f>G4-G5</f>
        <v>260000</v>
      </c>
      <c r="H6" s="1">
        <f>H4-H5</f>
        <v>260000</v>
      </c>
    </row>
    <row r="7" spans="1:9" x14ac:dyDescent="0.25">
      <c r="A7" s="9" t="s">
        <v>1</v>
      </c>
      <c r="B7" s="9"/>
      <c r="C7" s="9"/>
      <c r="D7" s="6">
        <f>D4-D5</f>
        <v>-240000</v>
      </c>
      <c r="E7" s="8">
        <f>D7+E6</f>
        <v>20000</v>
      </c>
      <c r="F7" s="8">
        <f>E7+F6</f>
        <v>280000</v>
      </c>
      <c r="G7" s="8">
        <f>F7+G6</f>
        <v>540000</v>
      </c>
      <c r="H7" s="8">
        <f>G7+H6</f>
        <v>800000</v>
      </c>
    </row>
    <row r="8" spans="1:9" x14ac:dyDescent="0.25">
      <c r="A8" t="s">
        <v>15</v>
      </c>
      <c r="D8" s="11" t="str">
        <f>IF(D7&lt;0,"N/A",ABS(D7)/E6)</f>
        <v>N/A</v>
      </c>
      <c r="E8" s="11">
        <f t="shared" ref="E8:G8" si="0">IF(E7&lt;0,"N/A",ABS(E7)/F6)</f>
        <v>7.6923076923076927E-2</v>
      </c>
      <c r="F8" s="11">
        <f t="shared" si="0"/>
        <v>1.0769230769230769</v>
      </c>
      <c r="G8" s="11">
        <f t="shared" si="0"/>
        <v>2.0769230769230771</v>
      </c>
      <c r="H8" s="11"/>
    </row>
    <row r="9" spans="1:9" x14ac:dyDescent="0.25">
      <c r="D9" s="1"/>
      <c r="E9" s="1"/>
      <c r="F9" s="1"/>
    </row>
    <row r="10" spans="1:9" x14ac:dyDescent="0.25">
      <c r="A10" t="s">
        <v>14</v>
      </c>
      <c r="C10" s="4">
        <f>COUNTIF(D7:H7,"&lt;0")</f>
        <v>1</v>
      </c>
      <c r="D10" s="10" t="s">
        <v>21</v>
      </c>
      <c r="E10" s="1"/>
      <c r="F10" s="1"/>
    </row>
    <row r="11" spans="1:9" x14ac:dyDescent="0.25">
      <c r="A11" s="4" t="s">
        <v>13</v>
      </c>
      <c r="C11" s="16">
        <f>INDEX(D8:G8,,COUNTIF(D7:G7,"&lt;0")+1)+COUNTIF(D7:G7,"&lt;0")</f>
        <v>1.0769230769230769</v>
      </c>
      <c r="D11" s="10" t="s">
        <v>17</v>
      </c>
      <c r="E11" s="1"/>
      <c r="F11" s="1"/>
    </row>
    <row r="12" spans="1:9" x14ac:dyDescent="0.25">
      <c r="D12" s="1"/>
      <c r="E12" s="1"/>
      <c r="F12" s="1"/>
    </row>
    <row r="13" spans="1:9" x14ac:dyDescent="0.25">
      <c r="D13" s="1"/>
      <c r="E13" s="1"/>
      <c r="F13" s="1"/>
    </row>
    <row r="14" spans="1:9" x14ac:dyDescent="0.25">
      <c r="D14" s="1"/>
      <c r="E14" s="1"/>
      <c r="F14" s="1"/>
    </row>
    <row r="15" spans="1:9" x14ac:dyDescent="0.25">
      <c r="D15" s="1"/>
      <c r="E15" s="1"/>
      <c r="F15" s="1"/>
    </row>
    <row r="16" spans="1:9" x14ac:dyDescent="0.25">
      <c r="A16" s="9" t="s">
        <v>0</v>
      </c>
      <c r="B16" s="9"/>
      <c r="D16" s="1">
        <v>560000</v>
      </c>
      <c r="E16" s="1">
        <v>560000</v>
      </c>
      <c r="F16" s="1">
        <v>560000</v>
      </c>
      <c r="G16" s="1">
        <v>560000</v>
      </c>
      <c r="H16" s="1">
        <v>560000</v>
      </c>
    </row>
    <row r="17" spans="1:9" x14ac:dyDescent="0.25">
      <c r="A17" s="9" t="s">
        <v>7</v>
      </c>
      <c r="B17" s="9"/>
      <c r="D17" s="1">
        <v>760000</v>
      </c>
      <c r="E17" s="1">
        <v>310000</v>
      </c>
      <c r="F17" s="1">
        <v>310000</v>
      </c>
      <c r="G17" s="1">
        <v>310000</v>
      </c>
      <c r="H17" s="1">
        <v>310000</v>
      </c>
    </row>
    <row r="18" spans="1:9" x14ac:dyDescent="0.25">
      <c r="A18" s="9" t="s">
        <v>5</v>
      </c>
      <c r="B18" s="9"/>
      <c r="D18" s="1">
        <f>D17-D16</f>
        <v>200000</v>
      </c>
      <c r="E18" s="1">
        <f>E16-E17</f>
        <v>250000</v>
      </c>
      <c r="F18" s="1">
        <f>F16-F17</f>
        <v>250000</v>
      </c>
      <c r="G18" s="1">
        <f>G16-G17</f>
        <v>250000</v>
      </c>
      <c r="H18" s="1">
        <f>H16-H17</f>
        <v>250000</v>
      </c>
    </row>
    <row r="19" spans="1:9" x14ac:dyDescent="0.25">
      <c r="A19" s="9" t="s">
        <v>1</v>
      </c>
      <c r="B19" s="9"/>
      <c r="C19" s="9"/>
      <c r="D19" s="6">
        <f>D16-D17</f>
        <v>-200000</v>
      </c>
      <c r="E19" s="8">
        <f>D19+E18</f>
        <v>50000</v>
      </c>
      <c r="F19" s="1">
        <f>E19+F18</f>
        <v>300000</v>
      </c>
      <c r="G19" s="1">
        <f t="shared" ref="G19:H19" si="1">F19+G18</f>
        <v>550000</v>
      </c>
      <c r="H19" s="1">
        <f t="shared" si="1"/>
        <v>800000</v>
      </c>
    </row>
    <row r="20" spans="1:9" x14ac:dyDescent="0.25">
      <c r="A20" s="5" t="s">
        <v>18</v>
      </c>
      <c r="B20" s="5"/>
      <c r="C20" s="5"/>
      <c r="D20" s="12" t="str">
        <f>IF(D19&lt;0,"N/A",ABS((D19)/E18))</f>
        <v>N/A</v>
      </c>
      <c r="E20" s="12">
        <f t="shared" ref="E20:H20" si="2">IF(E19&lt;0,"N/A",ABS((E19)/F18))</f>
        <v>0.2</v>
      </c>
      <c r="F20" s="12">
        <f t="shared" si="2"/>
        <v>1.2</v>
      </c>
      <c r="G20" s="12">
        <f t="shared" si="2"/>
        <v>2.2000000000000002</v>
      </c>
      <c r="H20" s="12"/>
    </row>
    <row r="21" spans="1:9" x14ac:dyDescent="0.25">
      <c r="A21" s="5" t="s">
        <v>16</v>
      </c>
      <c r="B21" s="5"/>
      <c r="C21" s="17">
        <f>COUNTIF(D19:H19, "&lt;0")</f>
        <v>1</v>
      </c>
      <c r="D21" s="18" t="s">
        <v>20</v>
      </c>
      <c r="E21" s="8"/>
      <c r="F21" s="1"/>
      <c r="G21" s="1"/>
      <c r="H21" s="1"/>
    </row>
    <row r="22" spans="1:9" x14ac:dyDescent="0.25">
      <c r="A22" s="4" t="s">
        <v>12</v>
      </c>
      <c r="B22" s="4"/>
      <c r="C22" s="15">
        <f>INDEX(D20:G20,,COUNTIF(D19:G19,"&lt;0")+1)+COUNTIF(D19:G19,"&lt;0")</f>
        <v>1.2</v>
      </c>
      <c r="D22" s="10" t="s">
        <v>17</v>
      </c>
      <c r="E22" s="1"/>
      <c r="F22" s="1"/>
    </row>
    <row r="23" spans="1:9" x14ac:dyDescent="0.25">
      <c r="E23" s="1"/>
      <c r="F23" s="1"/>
    </row>
    <row r="24" spans="1:9" x14ac:dyDescent="0.25">
      <c r="D24" s="1"/>
      <c r="E24" s="1"/>
      <c r="F24" s="1"/>
    </row>
    <row r="25" spans="1:9" x14ac:dyDescent="0.25">
      <c r="D25" s="1"/>
      <c r="E25" s="1"/>
      <c r="F25" s="1"/>
    </row>
    <row r="26" spans="1:9" x14ac:dyDescent="0.25">
      <c r="A26" s="9" t="s">
        <v>0</v>
      </c>
      <c r="B26" s="9"/>
      <c r="D26" s="1">
        <v>560000</v>
      </c>
      <c r="E26" s="1">
        <v>560000</v>
      </c>
      <c r="F26" s="1">
        <v>560000</v>
      </c>
      <c r="G26" s="1">
        <v>560000</v>
      </c>
      <c r="H26" s="1">
        <v>560000</v>
      </c>
      <c r="I26" s="1"/>
    </row>
    <row r="27" spans="1:9" x14ac:dyDescent="0.25">
      <c r="A27" t="s">
        <v>8</v>
      </c>
      <c r="D27" s="1">
        <v>980000</v>
      </c>
      <c r="E27" s="1">
        <v>225000</v>
      </c>
      <c r="F27" s="1">
        <v>225000</v>
      </c>
      <c r="G27" s="1">
        <v>225000</v>
      </c>
      <c r="H27" s="1">
        <v>225000</v>
      </c>
      <c r="I27" s="1"/>
    </row>
    <row r="28" spans="1:9" x14ac:dyDescent="0.25">
      <c r="A28" s="9" t="s">
        <v>5</v>
      </c>
      <c r="B28" s="9"/>
      <c r="D28" s="1">
        <f>D27-D26</f>
        <v>420000</v>
      </c>
      <c r="E28" s="1">
        <f>E26-E27</f>
        <v>335000</v>
      </c>
      <c r="F28" s="1">
        <f>F26-F27</f>
        <v>335000</v>
      </c>
      <c r="G28" s="2">
        <f>G26-G27</f>
        <v>335000</v>
      </c>
      <c r="H28" s="2">
        <f>H26-H27</f>
        <v>335000</v>
      </c>
      <c r="I28" s="2"/>
    </row>
    <row r="29" spans="1:9" x14ac:dyDescent="0.25">
      <c r="A29" s="9" t="s">
        <v>1</v>
      </c>
      <c r="B29" s="9"/>
      <c r="C29" s="9"/>
      <c r="D29" s="7">
        <f>D26-D27</f>
        <v>-420000</v>
      </c>
      <c r="E29" s="7">
        <f>D29+E28</f>
        <v>-85000</v>
      </c>
      <c r="F29" s="14">
        <f t="shared" ref="F29:H29" si="3">E29+F28</f>
        <v>250000</v>
      </c>
      <c r="G29" s="14">
        <f t="shared" si="3"/>
        <v>585000</v>
      </c>
      <c r="H29" s="14">
        <f t="shared" si="3"/>
        <v>920000</v>
      </c>
      <c r="I29" s="2"/>
    </row>
    <row r="30" spans="1:9" x14ac:dyDescent="0.25">
      <c r="A30" t="s">
        <v>18</v>
      </c>
      <c r="D30" s="13" t="str">
        <f>IF(D29&lt;0,"N/A",ABS(D29)/E28)</f>
        <v>N/A</v>
      </c>
      <c r="E30" s="13" t="str">
        <f t="shared" ref="E30:H30" si="4">IF(E29&lt;0,"N/A",ABS(E29)/F28)</f>
        <v>N/A</v>
      </c>
      <c r="F30" s="13">
        <f t="shared" si="4"/>
        <v>0.74626865671641796</v>
      </c>
      <c r="G30" s="13">
        <f t="shared" si="4"/>
        <v>1.7462686567164178</v>
      </c>
      <c r="H30" s="13"/>
    </row>
    <row r="31" spans="1:9" x14ac:dyDescent="0.25">
      <c r="A31" t="s">
        <v>16</v>
      </c>
      <c r="C31" s="4">
        <f>COUNTIF(D29:H29, "&lt;0")</f>
        <v>2</v>
      </c>
      <c r="D31" s="4" t="s">
        <v>19</v>
      </c>
    </row>
    <row r="32" spans="1:9" x14ac:dyDescent="0.25">
      <c r="A32" s="4" t="s">
        <v>12</v>
      </c>
      <c r="C32" s="16">
        <f>INDEX(D30:G30,,COUNTIF(D29:G29,"&lt;0")+1)+COUNTIF(D29:G29,"&lt;0")</f>
        <v>2.7462686567164178</v>
      </c>
      <c r="D32" s="4" t="s">
        <v>17</v>
      </c>
    </row>
  </sheetData>
  <mergeCells count="10">
    <mergeCell ref="A19:C19"/>
    <mergeCell ref="A26:B26"/>
    <mergeCell ref="A28:B28"/>
    <mergeCell ref="A29:C29"/>
    <mergeCell ref="A17:B17"/>
    <mergeCell ref="A4:B4"/>
    <mergeCell ref="A5:B5"/>
    <mergeCell ref="A7:C7"/>
    <mergeCell ref="A16:B16"/>
    <mergeCell ref="A18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cahta39209</dc:creator>
  <cp:lastModifiedBy>Prof Scofied</cp:lastModifiedBy>
  <dcterms:created xsi:type="dcterms:W3CDTF">2018-10-08T13:29:55Z</dcterms:created>
  <dcterms:modified xsi:type="dcterms:W3CDTF">2018-10-09T12:49:12Z</dcterms:modified>
</cp:coreProperties>
</file>